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eir\Desktop\TCE_OURO\"/>
    </mc:Choice>
  </mc:AlternateContent>
  <xr:revisionPtr revIDLastSave="0" documentId="13_ncr:1_{AF42E9BC-A016-4186-B392-11AE2FB42683}" xr6:coauthVersionLast="47" xr6:coauthVersionMax="47" xr10:uidLastSave="{00000000-0000-0000-0000-000000000000}"/>
  <bookViews>
    <workbookView xWindow="-120" yWindow="-120" windowWidth="20730" windowHeight="11160" xr2:uid="{6A7A2656-E40C-47FD-9AAC-88F402EEEE1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I42" i="1"/>
  <c r="I39" i="1"/>
  <c r="I38" i="1"/>
  <c r="I37" i="1"/>
  <c r="I36" i="1"/>
  <c r="I35" i="1"/>
  <c r="I34" i="1"/>
  <c r="D39" i="1"/>
  <c r="I26" i="1"/>
  <c r="I25" i="1"/>
  <c r="F29" i="1"/>
  <c r="I29" i="1" s="1"/>
  <c r="F28" i="1"/>
  <c r="I28" i="1" s="1"/>
  <c r="F27" i="1"/>
  <c r="I27" i="1" s="1"/>
  <c r="F26" i="1"/>
  <c r="F25" i="1"/>
  <c r="F24" i="1"/>
  <c r="I24" i="1" s="1"/>
  <c r="I11" i="1"/>
  <c r="I10" i="1"/>
  <c r="I9" i="1"/>
  <c r="I8" i="1"/>
  <c r="I30" i="1" l="1"/>
  <c r="I12" i="1"/>
  <c r="E45" i="1" l="1"/>
  <c r="I45" i="1" s="1"/>
  <c r="E44" i="1"/>
  <c r="I44" i="1" s="1"/>
  <c r="E40" i="1"/>
  <c r="I40" i="1" s="1"/>
  <c r="E41" i="1"/>
  <c r="I41" i="1" s="1"/>
  <c r="D18" i="1"/>
  <c r="I18" i="1" s="1"/>
  <c r="D17" i="1"/>
  <c r="I17" i="1" s="1"/>
  <c r="I46" i="1" l="1"/>
  <c r="D16" i="1"/>
  <c r="I16" i="1" s="1"/>
  <c r="I19" i="1" s="1"/>
  <c r="I48" i="1" l="1"/>
  <c r="I50" i="1" s="1"/>
  <c r="F50" i="1" s="1"/>
</calcChain>
</file>

<file path=xl/sharedStrings.xml><?xml version="1.0" encoding="utf-8"?>
<sst xmlns="http://schemas.openxmlformats.org/spreadsheetml/2006/main" count="65" uniqueCount="59">
  <si>
    <t>Faturamento Mensal</t>
  </si>
  <si>
    <t>Tipo de Veículo</t>
  </si>
  <si>
    <t>Automóveis</t>
  </si>
  <si>
    <t>Caminhões (carga e descarga)</t>
  </si>
  <si>
    <t>Vagas</t>
  </si>
  <si>
    <t>Período</t>
  </si>
  <si>
    <t>2 horas</t>
  </si>
  <si>
    <t>1 hora</t>
  </si>
  <si>
    <t>1/2 hora</t>
  </si>
  <si>
    <t>Quantidade</t>
  </si>
  <si>
    <t>Tarifa</t>
  </si>
  <si>
    <t>Total</t>
  </si>
  <si>
    <t>Faturamento Total Mensal</t>
  </si>
  <si>
    <t>Direitos de Concessão e Impostos</t>
  </si>
  <si>
    <t>Direito de Concessão</t>
  </si>
  <si>
    <t>ISS</t>
  </si>
  <si>
    <t>PIS e COFINS</t>
  </si>
  <si>
    <t>Custo</t>
  </si>
  <si>
    <t>%</t>
  </si>
  <si>
    <t>Valor</t>
  </si>
  <si>
    <t>Custos de Direitos de Concessão e Impostos</t>
  </si>
  <si>
    <t>Gerência</t>
  </si>
  <si>
    <t>Comunicação (terceirizada)</t>
  </si>
  <si>
    <t>Jurídica (terceirizada)</t>
  </si>
  <si>
    <t>Contabilidade (terceirizada)</t>
  </si>
  <si>
    <t>Central de Atendimento</t>
  </si>
  <si>
    <t>Monitores</t>
  </si>
  <si>
    <t>Quant.</t>
  </si>
  <si>
    <t>Salário</t>
  </si>
  <si>
    <t>L. Sociais</t>
  </si>
  <si>
    <t>Benefícios</t>
  </si>
  <si>
    <t>Uniforme</t>
  </si>
  <si>
    <t>Total de Despesas de Mão de Obra</t>
  </si>
  <si>
    <t>Item</t>
  </si>
  <si>
    <t>Aluguel do escritório</t>
  </si>
  <si>
    <t>Luz</t>
  </si>
  <si>
    <t>Telefone</t>
  </si>
  <si>
    <t>Internet</t>
  </si>
  <si>
    <t>Aluguel veículo + comb.</t>
  </si>
  <si>
    <t>Computadores + softwares</t>
  </si>
  <si>
    <t>Material escritório</t>
  </si>
  <si>
    <t>Cartões</t>
  </si>
  <si>
    <t>Comissão sobre a venda</t>
  </si>
  <si>
    <t>Eventuais</t>
  </si>
  <si>
    <t>Placas (unid.)</t>
  </si>
  <si>
    <t>Meses</t>
  </si>
  <si>
    <t>Outros Custos Mensais</t>
  </si>
  <si>
    <t>Mão de Obra Mensal</t>
  </si>
  <si>
    <t>Despesas Mensais</t>
  </si>
  <si>
    <t>Total de Outros Custos Mensais</t>
  </si>
  <si>
    <t>Resultado Final Mensal</t>
  </si>
  <si>
    <t>Percentual</t>
  </si>
  <si>
    <t>Valor Total (R$)</t>
  </si>
  <si>
    <t>Total de Custos de Direitos de Concessão, Impostos, Mão de Obra e Outros</t>
  </si>
  <si>
    <t>SISTEMA DE ESTACIONAMENTO ROTATIVO CONTROLADO PAGO EM OURO (SC)</t>
  </si>
  <si>
    <t>Execução</t>
  </si>
  <si>
    <t>Utilização
Média</t>
  </si>
  <si>
    <t>Pintura (m²) / Numeração</t>
  </si>
  <si>
    <t>2.2. PLANILHA DE FATURAMENTO E DESPESAS (POR MÊS)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</si>
</sst>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_-* #,##0.0000_-;\-* #,##0.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9" fontId="0" fillId="0" borderId="1" xfId="0" applyNumberFormat="1" applyBorder="1"/>
    <xf numFmtId="164" fontId="2" fillId="0" borderId="1" xfId="0" applyNumberFormat="1" applyFont="1" applyBorder="1"/>
    <xf numFmtId="43" fontId="0" fillId="0" borderId="1" xfId="1" applyFont="1" applyBorder="1"/>
    <xf numFmtId="164" fontId="0" fillId="0" borderId="1" xfId="1" applyNumberFormat="1" applyFont="1" applyBorder="1"/>
    <xf numFmtId="165" fontId="0" fillId="0" borderId="1" xfId="1" applyNumberFormat="1" applyFont="1" applyBorder="1"/>
    <xf numFmtId="10" fontId="0" fillId="0" borderId="1" xfId="0" applyNumberFormat="1" applyBorder="1"/>
    <xf numFmtId="10" fontId="2" fillId="0" borderId="1" xfId="2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E14AC-6A98-4E29-B3AB-8B070455C9EB}">
  <sheetPr>
    <pageSetUpPr fitToPage="1"/>
  </sheetPr>
  <dimension ref="B2:I50"/>
  <sheetViews>
    <sheetView showGridLines="0" tabSelected="1" workbookViewId="0">
      <selection activeCell="B2" sqref="B2:I2"/>
    </sheetView>
  </sheetViews>
  <sheetFormatPr defaultRowHeight="15" x14ac:dyDescent="0.25"/>
  <cols>
    <col min="1" max="1" width="3.140625" customWidth="1"/>
    <col min="3" max="3" width="18.140625" customWidth="1"/>
    <col min="4" max="4" width="8" customWidth="1"/>
    <col min="5" max="5" width="13.28515625" bestFit="1" customWidth="1"/>
    <col min="6" max="6" width="12.140625" bestFit="1" customWidth="1"/>
    <col min="7" max="7" width="10.5703125" bestFit="1" customWidth="1"/>
    <col min="8" max="8" width="9.5703125" bestFit="1" customWidth="1"/>
    <col min="9" max="9" width="13.28515625" bestFit="1" customWidth="1"/>
  </cols>
  <sheetData>
    <row r="2" spans="2:9" x14ac:dyDescent="0.25">
      <c r="B2" s="18" t="s">
        <v>58</v>
      </c>
      <c r="C2" s="18"/>
      <c r="D2" s="18"/>
      <c r="E2" s="18"/>
      <c r="F2" s="18"/>
      <c r="G2" s="18"/>
      <c r="H2" s="18"/>
      <c r="I2" s="18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8" t="s">
        <v>54</v>
      </c>
      <c r="C4" s="18"/>
      <c r="D4" s="18"/>
      <c r="E4" s="18"/>
      <c r="F4" s="18"/>
      <c r="G4" s="18"/>
      <c r="H4" s="18"/>
      <c r="I4" s="18"/>
    </row>
    <row r="5" spans="2:9" x14ac:dyDescent="0.25">
      <c r="B5" s="15"/>
      <c r="C5" s="15"/>
      <c r="D5" s="15"/>
      <c r="E5" s="15"/>
      <c r="F5" s="15"/>
      <c r="G5" s="15"/>
      <c r="H5" s="15"/>
      <c r="I5" s="15"/>
    </row>
    <row r="6" spans="2:9" x14ac:dyDescent="0.25">
      <c r="B6" s="22" t="s">
        <v>0</v>
      </c>
      <c r="C6" s="22"/>
      <c r="D6" s="22"/>
      <c r="E6" s="22"/>
      <c r="F6" s="22"/>
      <c r="G6" s="22"/>
      <c r="H6" s="22"/>
      <c r="I6" s="22"/>
    </row>
    <row r="7" spans="2:9" s="14" customFormat="1" ht="39.75" customHeight="1" x14ac:dyDescent="0.25">
      <c r="B7" s="16" t="s">
        <v>1</v>
      </c>
      <c r="C7" s="16"/>
      <c r="D7" s="12" t="s">
        <v>5</v>
      </c>
      <c r="E7" s="12" t="s">
        <v>4</v>
      </c>
      <c r="F7" s="12" t="s">
        <v>9</v>
      </c>
      <c r="G7" s="12" t="s">
        <v>10</v>
      </c>
      <c r="H7" s="13" t="s">
        <v>56</v>
      </c>
      <c r="I7" s="12" t="s">
        <v>11</v>
      </c>
    </row>
    <row r="8" spans="2:9" x14ac:dyDescent="0.25">
      <c r="B8" s="20" t="s">
        <v>2</v>
      </c>
      <c r="C8" s="20"/>
      <c r="D8" s="2" t="s">
        <v>6</v>
      </c>
      <c r="E8" s="2">
        <v>99</v>
      </c>
      <c r="F8" s="3">
        <v>96</v>
      </c>
      <c r="G8" s="4">
        <v>2.75</v>
      </c>
      <c r="H8" s="5">
        <v>0.4</v>
      </c>
      <c r="I8" s="4">
        <f>E8*F8*G8*H8</f>
        <v>10454.400000000001</v>
      </c>
    </row>
    <row r="9" spans="2:9" x14ac:dyDescent="0.25">
      <c r="B9" s="20"/>
      <c r="C9" s="20"/>
      <c r="D9" s="2" t="s">
        <v>7</v>
      </c>
      <c r="E9" s="2">
        <v>99</v>
      </c>
      <c r="F9" s="3">
        <v>192</v>
      </c>
      <c r="G9" s="4">
        <v>1.7</v>
      </c>
      <c r="H9" s="5">
        <v>0.6</v>
      </c>
      <c r="I9" s="4">
        <f t="shared" ref="I9:I11" si="0">E9*F9*G9*H9</f>
        <v>19388.16</v>
      </c>
    </row>
    <row r="10" spans="2:9" x14ac:dyDescent="0.25">
      <c r="B10" s="20"/>
      <c r="C10" s="20"/>
      <c r="D10" s="2" t="s">
        <v>8</v>
      </c>
      <c r="E10" s="2">
        <v>99</v>
      </c>
      <c r="F10" s="3">
        <v>384</v>
      </c>
      <c r="G10" s="4">
        <v>1.1000000000000001</v>
      </c>
      <c r="H10" s="5">
        <v>0.6</v>
      </c>
      <c r="I10" s="4">
        <f t="shared" si="0"/>
        <v>25090.560000000001</v>
      </c>
    </row>
    <row r="11" spans="2:9" x14ac:dyDescent="0.25">
      <c r="B11" s="17" t="s">
        <v>3</v>
      </c>
      <c r="C11" s="17"/>
      <c r="D11" s="2" t="s">
        <v>7</v>
      </c>
      <c r="E11" s="2">
        <v>5</v>
      </c>
      <c r="F11" s="3">
        <v>192</v>
      </c>
      <c r="G11" s="4">
        <v>3.4</v>
      </c>
      <c r="H11" s="5">
        <v>0.4</v>
      </c>
      <c r="I11" s="4">
        <f t="shared" si="0"/>
        <v>1305.6000000000001</v>
      </c>
    </row>
    <row r="12" spans="2:9" x14ac:dyDescent="0.25">
      <c r="B12" s="21" t="s">
        <v>12</v>
      </c>
      <c r="C12" s="21"/>
      <c r="D12" s="21"/>
      <c r="E12" s="21"/>
      <c r="F12" s="21"/>
      <c r="G12" s="21"/>
      <c r="H12" s="21"/>
      <c r="I12" s="6">
        <f>SUM(I8:I11)</f>
        <v>56238.720000000001</v>
      </c>
    </row>
    <row r="13" spans="2:9" x14ac:dyDescent="0.25">
      <c r="B13" s="15"/>
      <c r="C13" s="15"/>
      <c r="D13" s="15"/>
      <c r="E13" s="15"/>
      <c r="F13" s="15"/>
      <c r="G13" s="15"/>
      <c r="H13" s="15"/>
      <c r="I13" s="15"/>
    </row>
    <row r="14" spans="2:9" x14ac:dyDescent="0.25">
      <c r="B14" s="22" t="s">
        <v>13</v>
      </c>
      <c r="C14" s="22"/>
      <c r="D14" s="22"/>
      <c r="E14" s="22"/>
      <c r="F14" s="22"/>
      <c r="G14" s="22"/>
      <c r="H14" s="22"/>
      <c r="I14" s="22"/>
    </row>
    <row r="15" spans="2:9" x14ac:dyDescent="0.25">
      <c r="B15" s="18" t="s">
        <v>17</v>
      </c>
      <c r="C15" s="18"/>
      <c r="D15" s="18" t="s">
        <v>19</v>
      </c>
      <c r="E15" s="18"/>
      <c r="F15" s="18"/>
      <c r="G15" s="18"/>
      <c r="H15" s="1" t="s">
        <v>18</v>
      </c>
      <c r="I15" s="1" t="s">
        <v>11</v>
      </c>
    </row>
    <row r="16" spans="2:9" x14ac:dyDescent="0.25">
      <c r="B16" s="17" t="s">
        <v>14</v>
      </c>
      <c r="C16" s="17"/>
      <c r="D16" s="23">
        <f>I12-(I17+I18)</f>
        <v>53061.232320000003</v>
      </c>
      <c r="E16" s="23"/>
      <c r="F16" s="23"/>
      <c r="G16" s="23"/>
      <c r="H16" s="7">
        <v>10</v>
      </c>
      <c r="I16" s="4">
        <f>(D16*H16)/100</f>
        <v>5306.1232319999999</v>
      </c>
    </row>
    <row r="17" spans="2:9" x14ac:dyDescent="0.25">
      <c r="B17" s="17" t="s">
        <v>15</v>
      </c>
      <c r="C17" s="17"/>
      <c r="D17" s="19">
        <f>I12</f>
        <v>56238.720000000001</v>
      </c>
      <c r="E17" s="19"/>
      <c r="F17" s="19"/>
      <c r="G17" s="19"/>
      <c r="H17" s="7">
        <v>2</v>
      </c>
      <c r="I17" s="4">
        <f>(D17*H17)/100</f>
        <v>1124.7744</v>
      </c>
    </row>
    <row r="18" spans="2:9" x14ac:dyDescent="0.25">
      <c r="B18" s="17" t="s">
        <v>16</v>
      </c>
      <c r="C18" s="17"/>
      <c r="D18" s="23">
        <f>I12</f>
        <v>56238.720000000001</v>
      </c>
      <c r="E18" s="23"/>
      <c r="F18" s="23"/>
      <c r="G18" s="23"/>
      <c r="H18" s="7">
        <v>3.65</v>
      </c>
      <c r="I18" s="4">
        <f>(D18*H18)/100</f>
        <v>2052.7132799999999</v>
      </c>
    </row>
    <row r="19" spans="2:9" x14ac:dyDescent="0.25">
      <c r="B19" s="21" t="s">
        <v>20</v>
      </c>
      <c r="C19" s="21"/>
      <c r="D19" s="21"/>
      <c r="E19" s="21"/>
      <c r="F19" s="21"/>
      <c r="G19" s="21"/>
      <c r="H19" s="21"/>
      <c r="I19" s="6">
        <f>SUM(I16:I18)</f>
        <v>8483.6109120000001</v>
      </c>
    </row>
    <row r="20" spans="2:9" x14ac:dyDescent="0.25">
      <c r="B20" s="15"/>
      <c r="C20" s="15"/>
      <c r="D20" s="15"/>
      <c r="E20" s="15"/>
      <c r="F20" s="15"/>
      <c r="G20" s="15"/>
      <c r="H20" s="15"/>
      <c r="I20" s="15"/>
    </row>
    <row r="21" spans="2:9" x14ac:dyDescent="0.25">
      <c r="B21" s="22" t="s">
        <v>48</v>
      </c>
      <c r="C21" s="22"/>
      <c r="D21" s="22"/>
      <c r="E21" s="22"/>
      <c r="F21" s="22"/>
      <c r="G21" s="22"/>
      <c r="H21" s="22"/>
      <c r="I21" s="22"/>
    </row>
    <row r="22" spans="2:9" x14ac:dyDescent="0.25">
      <c r="B22" s="15"/>
      <c r="C22" s="15"/>
      <c r="D22" s="15"/>
      <c r="E22" s="15"/>
      <c r="F22" s="15"/>
      <c r="G22" s="15"/>
      <c r="H22" s="15"/>
      <c r="I22" s="15"/>
    </row>
    <row r="23" spans="2:9" x14ac:dyDescent="0.25">
      <c r="B23" s="18" t="s">
        <v>47</v>
      </c>
      <c r="C23" s="18"/>
      <c r="D23" s="1" t="s">
        <v>27</v>
      </c>
      <c r="E23" s="1" t="s">
        <v>28</v>
      </c>
      <c r="F23" s="1" t="s">
        <v>29</v>
      </c>
      <c r="G23" s="1" t="s">
        <v>30</v>
      </c>
      <c r="H23" s="1" t="s">
        <v>31</v>
      </c>
      <c r="I23" s="1" t="s">
        <v>11</v>
      </c>
    </row>
    <row r="24" spans="2:9" x14ac:dyDescent="0.25">
      <c r="B24" s="17" t="s">
        <v>21</v>
      </c>
      <c r="C24" s="17"/>
      <c r="D24" s="3">
        <v>1</v>
      </c>
      <c r="E24" s="4">
        <v>4000</v>
      </c>
      <c r="F24" s="4">
        <f>E24*0.86</f>
        <v>3440</v>
      </c>
      <c r="G24" s="8">
        <v>600</v>
      </c>
      <c r="H24" s="7">
        <v>0</v>
      </c>
      <c r="I24" s="4">
        <f>D24*(E24+F24+G24+H24)</f>
        <v>8040</v>
      </c>
    </row>
    <row r="25" spans="2:9" x14ac:dyDescent="0.25">
      <c r="B25" s="17" t="s">
        <v>22</v>
      </c>
      <c r="C25" s="17"/>
      <c r="D25" s="3">
        <v>1</v>
      </c>
      <c r="E25" s="4">
        <v>1250</v>
      </c>
      <c r="F25" s="4">
        <f>E25*0.2</f>
        <v>250</v>
      </c>
      <c r="G25" s="7">
        <v>0</v>
      </c>
      <c r="H25" s="7">
        <v>0</v>
      </c>
      <c r="I25" s="4">
        <f t="shared" ref="I25:I29" si="1">D25*(E25+F25+G25+H25)</f>
        <v>1500</v>
      </c>
    </row>
    <row r="26" spans="2:9" x14ac:dyDescent="0.25">
      <c r="B26" s="17" t="s">
        <v>23</v>
      </c>
      <c r="C26" s="17"/>
      <c r="D26" s="3">
        <v>1</v>
      </c>
      <c r="E26" s="4">
        <v>1500</v>
      </c>
      <c r="F26" s="4">
        <f t="shared" ref="F26:F27" si="2">E26*0.2</f>
        <v>300</v>
      </c>
      <c r="G26" s="7">
        <v>0</v>
      </c>
      <c r="H26" s="7">
        <v>0</v>
      </c>
      <c r="I26" s="4">
        <f t="shared" si="1"/>
        <v>1800</v>
      </c>
    </row>
    <row r="27" spans="2:9" x14ac:dyDescent="0.25">
      <c r="B27" s="17" t="s">
        <v>24</v>
      </c>
      <c r="C27" s="17"/>
      <c r="D27" s="3">
        <v>1</v>
      </c>
      <c r="E27" s="4">
        <v>1250</v>
      </c>
      <c r="F27" s="4">
        <f t="shared" si="2"/>
        <v>250</v>
      </c>
      <c r="G27" s="7">
        <v>0</v>
      </c>
      <c r="H27" s="7">
        <v>0</v>
      </c>
      <c r="I27" s="4">
        <f t="shared" si="1"/>
        <v>1500</v>
      </c>
    </row>
    <row r="28" spans="2:9" x14ac:dyDescent="0.25">
      <c r="B28" s="17" t="s">
        <v>25</v>
      </c>
      <c r="C28" s="17"/>
      <c r="D28" s="3">
        <v>1</v>
      </c>
      <c r="E28" s="4">
        <v>1700</v>
      </c>
      <c r="F28" s="4">
        <f t="shared" ref="F28:F29" si="3">E28*0.86</f>
        <v>1462</v>
      </c>
      <c r="G28" s="8">
        <v>600</v>
      </c>
      <c r="H28" s="8">
        <v>60</v>
      </c>
      <c r="I28" s="4">
        <f t="shared" si="1"/>
        <v>3822</v>
      </c>
    </row>
    <row r="29" spans="2:9" x14ac:dyDescent="0.25">
      <c r="B29" s="17" t="s">
        <v>26</v>
      </c>
      <c r="C29" s="17"/>
      <c r="D29" s="3">
        <v>3</v>
      </c>
      <c r="E29" s="4">
        <v>1700</v>
      </c>
      <c r="F29" s="4">
        <f t="shared" si="3"/>
        <v>1462</v>
      </c>
      <c r="G29" s="8">
        <v>600</v>
      </c>
      <c r="H29" s="8">
        <v>60</v>
      </c>
      <c r="I29" s="4">
        <f t="shared" si="1"/>
        <v>11466</v>
      </c>
    </row>
    <row r="30" spans="2:9" x14ac:dyDescent="0.25">
      <c r="B30" s="21" t="s">
        <v>32</v>
      </c>
      <c r="C30" s="21"/>
      <c r="D30" s="21"/>
      <c r="E30" s="21"/>
      <c r="F30" s="21"/>
      <c r="G30" s="21"/>
      <c r="H30" s="21"/>
      <c r="I30" s="6">
        <f>SUM(I24:I29)</f>
        <v>28128</v>
      </c>
    </row>
    <row r="31" spans="2:9" x14ac:dyDescent="0.25">
      <c r="B31" s="15"/>
      <c r="C31" s="15"/>
      <c r="D31" s="15"/>
      <c r="E31" s="15"/>
      <c r="F31" s="15"/>
      <c r="G31" s="15"/>
      <c r="H31" s="15"/>
      <c r="I31" s="15"/>
    </row>
    <row r="32" spans="2:9" x14ac:dyDescent="0.25">
      <c r="B32" s="22" t="s">
        <v>46</v>
      </c>
      <c r="C32" s="22"/>
      <c r="D32" s="22"/>
      <c r="E32" s="22"/>
      <c r="F32" s="22"/>
      <c r="G32" s="22"/>
      <c r="H32" s="22"/>
      <c r="I32" s="22"/>
    </row>
    <row r="33" spans="2:9" x14ac:dyDescent="0.25">
      <c r="B33" s="18" t="s">
        <v>33</v>
      </c>
      <c r="C33" s="18"/>
      <c r="D33" s="1" t="s">
        <v>27</v>
      </c>
      <c r="E33" s="18" t="s">
        <v>17</v>
      </c>
      <c r="F33" s="18"/>
      <c r="G33" s="1" t="s">
        <v>55</v>
      </c>
      <c r="H33" s="1" t="s">
        <v>45</v>
      </c>
      <c r="I33" s="1" t="s">
        <v>11</v>
      </c>
    </row>
    <row r="34" spans="2:9" x14ac:dyDescent="0.25">
      <c r="B34" s="17" t="s">
        <v>34</v>
      </c>
      <c r="C34" s="17"/>
      <c r="D34" s="3">
        <v>1</v>
      </c>
      <c r="E34" s="23">
        <v>4000</v>
      </c>
      <c r="F34" s="23"/>
      <c r="G34" s="24"/>
      <c r="H34" s="25"/>
      <c r="I34" s="4">
        <f>D34*E34</f>
        <v>4000</v>
      </c>
    </row>
    <row r="35" spans="2:9" x14ac:dyDescent="0.25">
      <c r="B35" s="17" t="s">
        <v>38</v>
      </c>
      <c r="C35" s="17"/>
      <c r="D35" s="3">
        <v>1</v>
      </c>
      <c r="E35" s="23">
        <v>1500</v>
      </c>
      <c r="F35" s="23"/>
      <c r="G35" s="24"/>
      <c r="H35" s="25"/>
      <c r="I35" s="4">
        <f>D35*E35</f>
        <v>1500</v>
      </c>
    </row>
    <row r="36" spans="2:9" x14ac:dyDescent="0.25">
      <c r="B36" s="17" t="s">
        <v>35</v>
      </c>
      <c r="C36" s="17"/>
      <c r="D36" s="3">
        <v>1</v>
      </c>
      <c r="E36" s="23">
        <v>300</v>
      </c>
      <c r="F36" s="23"/>
      <c r="G36" s="24"/>
      <c r="H36" s="25"/>
      <c r="I36" s="4">
        <f>D36*E36</f>
        <v>300</v>
      </c>
    </row>
    <row r="37" spans="2:9" x14ac:dyDescent="0.25">
      <c r="B37" s="17" t="s">
        <v>36</v>
      </c>
      <c r="C37" s="17"/>
      <c r="D37" s="3">
        <v>1</v>
      </c>
      <c r="E37" s="23">
        <v>300</v>
      </c>
      <c r="F37" s="23"/>
      <c r="G37" s="24"/>
      <c r="H37" s="25"/>
      <c r="I37" s="4">
        <f t="shared" ref="I37:I41" si="4">D37*E37</f>
        <v>300</v>
      </c>
    </row>
    <row r="38" spans="2:9" x14ac:dyDescent="0.25">
      <c r="B38" s="17" t="s">
        <v>37</v>
      </c>
      <c r="C38" s="17"/>
      <c r="D38" s="3">
        <v>1</v>
      </c>
      <c r="E38" s="23">
        <v>300</v>
      </c>
      <c r="F38" s="23"/>
      <c r="G38" s="24"/>
      <c r="H38" s="25"/>
      <c r="I38" s="4">
        <f t="shared" si="4"/>
        <v>300</v>
      </c>
    </row>
    <row r="39" spans="2:9" x14ac:dyDescent="0.25">
      <c r="B39" s="17" t="s">
        <v>39</v>
      </c>
      <c r="C39" s="17"/>
      <c r="D39" s="9">
        <f>1/12</f>
        <v>8.3333333333333329E-2</v>
      </c>
      <c r="E39" s="23">
        <v>5000</v>
      </c>
      <c r="F39" s="23"/>
      <c r="G39" s="24"/>
      <c r="H39" s="25"/>
      <c r="I39" s="4">
        <f t="shared" si="4"/>
        <v>416.66666666666663</v>
      </c>
    </row>
    <row r="40" spans="2:9" x14ac:dyDescent="0.25">
      <c r="B40" s="17" t="s">
        <v>40</v>
      </c>
      <c r="C40" s="17"/>
      <c r="D40" s="10">
        <v>0.01</v>
      </c>
      <c r="E40" s="23">
        <f>I12</f>
        <v>56238.720000000001</v>
      </c>
      <c r="F40" s="23"/>
      <c r="G40" s="24"/>
      <c r="H40" s="25"/>
      <c r="I40" s="4">
        <f t="shared" si="4"/>
        <v>562.38720000000001</v>
      </c>
    </row>
    <row r="41" spans="2:9" x14ac:dyDescent="0.25">
      <c r="B41" s="17" t="s">
        <v>41</v>
      </c>
      <c r="C41" s="17"/>
      <c r="D41" s="10">
        <v>0.01</v>
      </c>
      <c r="E41" s="23">
        <f>I12</f>
        <v>56238.720000000001</v>
      </c>
      <c r="F41" s="23"/>
      <c r="G41" s="24"/>
      <c r="H41" s="25"/>
      <c r="I41" s="4">
        <f t="shared" si="4"/>
        <v>562.38720000000001</v>
      </c>
    </row>
    <row r="42" spans="2:9" x14ac:dyDescent="0.25">
      <c r="B42" s="17" t="s">
        <v>44</v>
      </c>
      <c r="C42" s="17"/>
      <c r="D42" s="3">
        <v>30</v>
      </c>
      <c r="E42" s="23">
        <v>350</v>
      </c>
      <c r="F42" s="23"/>
      <c r="G42" s="3">
        <v>2</v>
      </c>
      <c r="H42" s="3">
        <v>120</v>
      </c>
      <c r="I42" s="4">
        <f>(D42*E42*G42)/H42</f>
        <v>175</v>
      </c>
    </row>
    <row r="43" spans="2:9" x14ac:dyDescent="0.25">
      <c r="B43" s="17" t="s">
        <v>57</v>
      </c>
      <c r="C43" s="17"/>
      <c r="D43" s="3">
        <v>230</v>
      </c>
      <c r="E43" s="23">
        <v>30</v>
      </c>
      <c r="F43" s="23"/>
      <c r="G43" s="3">
        <v>4</v>
      </c>
      <c r="H43" s="3">
        <v>120</v>
      </c>
      <c r="I43" s="4">
        <f>(D43*E43*G43)/H43</f>
        <v>230</v>
      </c>
    </row>
    <row r="44" spans="2:9" x14ac:dyDescent="0.25">
      <c r="B44" s="17" t="s">
        <v>42</v>
      </c>
      <c r="C44" s="17"/>
      <c r="D44" s="10">
        <v>0.02</v>
      </c>
      <c r="E44" s="23">
        <f>I12</f>
        <v>56238.720000000001</v>
      </c>
      <c r="F44" s="23"/>
      <c r="G44" s="24"/>
      <c r="H44" s="25"/>
      <c r="I44" s="4">
        <f t="shared" ref="I44:I45" si="5">D44*E44</f>
        <v>1124.7744</v>
      </c>
    </row>
    <row r="45" spans="2:9" x14ac:dyDescent="0.25">
      <c r="B45" s="17" t="s">
        <v>43</v>
      </c>
      <c r="C45" s="17"/>
      <c r="D45" s="10">
        <v>0.02</v>
      </c>
      <c r="E45" s="23">
        <f>I12</f>
        <v>56238.720000000001</v>
      </c>
      <c r="F45" s="23"/>
      <c r="G45" s="24"/>
      <c r="H45" s="25"/>
      <c r="I45" s="4">
        <f t="shared" si="5"/>
        <v>1124.7744</v>
      </c>
    </row>
    <row r="46" spans="2:9" x14ac:dyDescent="0.25">
      <c r="B46" s="21" t="s">
        <v>49</v>
      </c>
      <c r="C46" s="21"/>
      <c r="D46" s="21"/>
      <c r="E46" s="21"/>
      <c r="F46" s="21"/>
      <c r="G46" s="21"/>
      <c r="H46" s="21"/>
      <c r="I46" s="6">
        <f>SUM(I34:I45)</f>
        <v>10595.989866666667</v>
      </c>
    </row>
    <row r="47" spans="2:9" x14ac:dyDescent="0.25">
      <c r="B47" s="15"/>
      <c r="C47" s="15"/>
      <c r="D47" s="15"/>
      <c r="E47" s="15"/>
      <c r="F47" s="15"/>
      <c r="G47" s="15"/>
      <c r="H47" s="15"/>
      <c r="I47" s="15"/>
    </row>
    <row r="48" spans="2:9" x14ac:dyDescent="0.25">
      <c r="B48" s="21" t="s">
        <v>53</v>
      </c>
      <c r="C48" s="21"/>
      <c r="D48" s="21"/>
      <c r="E48" s="21"/>
      <c r="F48" s="21"/>
      <c r="G48" s="21"/>
      <c r="H48" s="21"/>
      <c r="I48" s="6">
        <f>(I19+I30+I46)</f>
        <v>47207.600778666674</v>
      </c>
    </row>
    <row r="49" spans="2:9" x14ac:dyDescent="0.25">
      <c r="B49" s="15"/>
      <c r="C49" s="15"/>
      <c r="D49" s="15"/>
      <c r="E49" s="15"/>
      <c r="F49" s="15"/>
      <c r="G49" s="15"/>
      <c r="H49" s="15"/>
      <c r="I49" s="15"/>
    </row>
    <row r="50" spans="2:9" x14ac:dyDescent="0.25">
      <c r="B50" s="18" t="s">
        <v>50</v>
      </c>
      <c r="C50" s="18"/>
      <c r="D50" s="18" t="s">
        <v>51</v>
      </c>
      <c r="E50" s="18"/>
      <c r="F50" s="11">
        <f>I50/I12</f>
        <v>0.16058543333371256</v>
      </c>
      <c r="G50" s="18" t="s">
        <v>52</v>
      </c>
      <c r="H50" s="18"/>
      <c r="I50" s="6">
        <f>I12-I48</f>
        <v>9031.119221333327</v>
      </c>
    </row>
  </sheetData>
  <mergeCells count="76">
    <mergeCell ref="G38:H38"/>
    <mergeCell ref="G39:H39"/>
    <mergeCell ref="G40:H40"/>
    <mergeCell ref="G41:H41"/>
    <mergeCell ref="G44:H44"/>
    <mergeCell ref="G45:H45"/>
    <mergeCell ref="B4:I4"/>
    <mergeCell ref="B2:I2"/>
    <mergeCell ref="G34:H34"/>
    <mergeCell ref="G35:H35"/>
    <mergeCell ref="G36:H36"/>
    <mergeCell ref="G37:H37"/>
    <mergeCell ref="E45:F45"/>
    <mergeCell ref="E39:F39"/>
    <mergeCell ref="E40:F40"/>
    <mergeCell ref="E41:F41"/>
    <mergeCell ref="E42:F42"/>
    <mergeCell ref="E43:F43"/>
    <mergeCell ref="E44:F44"/>
    <mergeCell ref="B42:C42"/>
    <mergeCell ref="B43:C43"/>
    <mergeCell ref="B46:H46"/>
    <mergeCell ref="B47:I47"/>
    <mergeCell ref="B48:H48"/>
    <mergeCell ref="B49:I49"/>
    <mergeCell ref="B50:C50"/>
    <mergeCell ref="D50:E50"/>
    <mergeCell ref="G50:H50"/>
    <mergeCell ref="B44:C44"/>
    <mergeCell ref="B45:C45"/>
    <mergeCell ref="E33:F33"/>
    <mergeCell ref="E34:F34"/>
    <mergeCell ref="E35:F35"/>
    <mergeCell ref="E36:F36"/>
    <mergeCell ref="E37:F37"/>
    <mergeCell ref="E38:F38"/>
    <mergeCell ref="B36:C36"/>
    <mergeCell ref="B37:C37"/>
    <mergeCell ref="B38:C38"/>
    <mergeCell ref="B39:C39"/>
    <mergeCell ref="B40:C40"/>
    <mergeCell ref="B41:C41"/>
    <mergeCell ref="B35:C35"/>
    <mergeCell ref="B30:H30"/>
    <mergeCell ref="B31:I31"/>
    <mergeCell ref="B32:I32"/>
    <mergeCell ref="B33:C33"/>
    <mergeCell ref="B34:C34"/>
    <mergeCell ref="B29:C29"/>
    <mergeCell ref="D16:G16"/>
    <mergeCell ref="B19:H19"/>
    <mergeCell ref="B20:I20"/>
    <mergeCell ref="B21:I21"/>
    <mergeCell ref="B22:I22"/>
    <mergeCell ref="B23:C23"/>
    <mergeCell ref="B18:C18"/>
    <mergeCell ref="D18:G18"/>
    <mergeCell ref="B24:C24"/>
    <mergeCell ref="B25:C25"/>
    <mergeCell ref="B26:C26"/>
    <mergeCell ref="B27:C27"/>
    <mergeCell ref="B28:C28"/>
    <mergeCell ref="B3:I3"/>
    <mergeCell ref="B7:C7"/>
    <mergeCell ref="B16:C16"/>
    <mergeCell ref="B11:C11"/>
    <mergeCell ref="B17:C17"/>
    <mergeCell ref="D15:G15"/>
    <mergeCell ref="B15:C15"/>
    <mergeCell ref="D17:G17"/>
    <mergeCell ref="B8:C10"/>
    <mergeCell ref="B12:H12"/>
    <mergeCell ref="B6:I6"/>
    <mergeCell ref="B13:I13"/>
    <mergeCell ref="B14:I14"/>
    <mergeCell ref="B5:I5"/>
  </mergeCells>
  <pageMargins left="0.51181102362204722" right="0.51181102362204722" top="0.78740157480314965" bottom="0.78740157480314965" header="0.31496062992125984" footer="0.31496062992125984"/>
  <pageSetup paperSize="9" scale="9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Vieira</dc:creator>
  <cp:lastModifiedBy>Paulo Roberto Vieira</cp:lastModifiedBy>
  <cp:lastPrinted>2021-08-18T19:07:56Z</cp:lastPrinted>
  <dcterms:created xsi:type="dcterms:W3CDTF">2021-08-13T17:21:47Z</dcterms:created>
  <dcterms:modified xsi:type="dcterms:W3CDTF">2021-10-25T19:21:46Z</dcterms:modified>
</cp:coreProperties>
</file>